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etera.lnst.es\ADMINISTRACION\Consejo de Administración\Hecho Relevante\2020\CCAA 2020\"/>
    </mc:Choice>
  </mc:AlternateContent>
  <xr:revisionPtr revIDLastSave="0" documentId="13_ncr:1_{1D202AB8-152F-47F8-9875-52ACBBCEDF64}" xr6:coauthVersionLast="44" xr6:coauthVersionMax="44" xr10:uidLastSave="{00000000-0000-0000-0000-000000000000}"/>
  <bookViews>
    <workbookView xWindow="-108" yWindow="-108" windowWidth="23256" windowHeight="12576" activeTab="2" xr2:uid="{00000000-000D-0000-FFFF-FFFF00000000}"/>
  </bookViews>
  <sheets>
    <sheet name="ACTIVO" sheetId="1" r:id="rId1"/>
    <sheet name="PASIVO" sheetId="2" r:id="rId2"/>
    <sheet name="PYG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3" l="1"/>
  <c r="J53" i="3"/>
  <c r="J51" i="3"/>
  <c r="J37" i="3"/>
  <c r="J23" i="3"/>
  <c r="J19" i="3"/>
  <c r="J14" i="3"/>
  <c r="H57" i="3"/>
  <c r="H53" i="3"/>
  <c r="H51" i="3"/>
  <c r="H37" i="3"/>
  <c r="H23" i="3"/>
  <c r="H19" i="3"/>
  <c r="H14" i="3"/>
  <c r="J9" i="2"/>
  <c r="J11" i="2"/>
  <c r="J13" i="2"/>
  <c r="H13" i="2"/>
  <c r="J18" i="2"/>
  <c r="J26" i="2"/>
  <c r="J35" i="2"/>
  <c r="J37" i="2"/>
  <c r="J53" i="2"/>
  <c r="J43" i="2" s="1"/>
  <c r="J48" i="2"/>
  <c r="J45" i="2"/>
  <c r="H45" i="2"/>
  <c r="H43" i="2"/>
  <c r="H53" i="2"/>
  <c r="H48" i="2"/>
  <c r="H37" i="2"/>
  <c r="H35" i="2" s="1"/>
  <c r="H26" i="2"/>
  <c r="H18" i="2"/>
  <c r="J13" i="1"/>
  <c r="J9" i="1" s="1"/>
  <c r="J42" i="1" s="1"/>
  <c r="J28" i="1"/>
  <c r="J26" i="1"/>
  <c r="H42" i="1"/>
  <c r="H26" i="1"/>
  <c r="H39" i="1"/>
  <c r="H28" i="1"/>
  <c r="H9" i="1"/>
  <c r="H13" i="1"/>
  <c r="J61" i="2" l="1"/>
  <c r="H11" i="2"/>
  <c r="H9" i="2" s="1"/>
  <c r="H61" i="2"/>
</calcChain>
</file>

<file path=xl/sharedStrings.xml><?xml version="1.0" encoding="utf-8"?>
<sst xmlns="http://schemas.openxmlformats.org/spreadsheetml/2006/main" count="146" uniqueCount="113">
  <si>
    <t>-</t>
  </si>
  <si>
    <t>Capital</t>
  </si>
  <si>
    <t>LLEIDANETWORKS SERVEIS TELEMÀTICS, S.A.
AND SUBSIDIARIES</t>
  </si>
  <si>
    <t>(Expressed in Euros)</t>
  </si>
  <si>
    <t>ASSETS</t>
  </si>
  <si>
    <t>Notes to the Consolidated Annual Accounts</t>
  </si>
  <si>
    <t>NON-CURRENT ASSETS</t>
  </si>
  <si>
    <t>Intangible assets</t>
  </si>
  <si>
    <t>Tangible fixed assets</t>
  </si>
  <si>
    <t>Land and buildings</t>
  </si>
  <si>
    <t>Technical installations and other tangible fixed assets</t>
  </si>
  <si>
    <t>Long-term investments in group and affiliated companies</t>
  </si>
  <si>
    <t>Shares in equity method</t>
  </si>
  <si>
    <t>Long-term financial investments</t>
  </si>
  <si>
    <t>Deferred Tax Assets</t>
  </si>
  <si>
    <t>CURRENT ASSETS</t>
  </si>
  <si>
    <t>Trade and other receivables</t>
  </si>
  <si>
    <t>Client receivables for sales and services</t>
  </si>
  <si>
    <t>Sundry debtors</t>
  </si>
  <si>
    <t>Staff</t>
  </si>
  <si>
    <t>Current tax assets</t>
  </si>
  <si>
    <t>Other receivables from Public Authorities</t>
  </si>
  <si>
    <t>Short-term financial assets</t>
  </si>
  <si>
    <t>Short-terms accruals</t>
  </si>
  <si>
    <t>Cash and cash equivalents</t>
  </si>
  <si>
    <t>Cash</t>
  </si>
  <si>
    <t>TOTAL ASSETS</t>
  </si>
  <si>
    <t>Note 5</t>
  </si>
  <si>
    <t>Note 6</t>
  </si>
  <si>
    <t>Note 8</t>
  </si>
  <si>
    <t>Note 14</t>
  </si>
  <si>
    <t>Note 8.2</t>
  </si>
  <si>
    <t>Note 8.1.a</t>
  </si>
  <si>
    <t>EQUITY AND LIABILITIES</t>
  </si>
  <si>
    <t>EQUITY</t>
  </si>
  <si>
    <t>Note 12.1</t>
  </si>
  <si>
    <t>Note 12.3</t>
  </si>
  <si>
    <t>Note 12.2</t>
  </si>
  <si>
    <t>Note 12.4</t>
  </si>
  <si>
    <t>Note 18</t>
  </si>
  <si>
    <t>Note 4</t>
  </si>
  <si>
    <t>Note 9.1</t>
  </si>
  <si>
    <t>Equity</t>
  </si>
  <si>
    <t>Share Capital</t>
  </si>
  <si>
    <t>Issue Premium</t>
  </si>
  <si>
    <t>Reserves</t>
  </si>
  <si>
    <t>Legal ans statutory</t>
  </si>
  <si>
    <t>Other Reserves</t>
  </si>
  <si>
    <t>(Shares and own</t>
  </si>
  <si>
    <t>holdings in equity)</t>
  </si>
  <si>
    <t>Financial year result</t>
  </si>
  <si>
    <t>attributed to the parent company</t>
  </si>
  <si>
    <t>Consolidated Losses and Profits</t>
  </si>
  <si>
    <t>(Minority interest losses and profits)</t>
  </si>
  <si>
    <t>Adjustments for changes on value</t>
  </si>
  <si>
    <t>Minority interests</t>
  </si>
  <si>
    <t>NON-CURRENT LIABILITIES</t>
  </si>
  <si>
    <t>Long-term debts</t>
  </si>
  <si>
    <t>Debts with credit institutions</t>
  </si>
  <si>
    <t>Financial lease debts</t>
  </si>
  <si>
    <t>Other financial liabilities</t>
  </si>
  <si>
    <t>CURRENT LIABILITIES</t>
  </si>
  <si>
    <t xml:space="preserve">Short-term provisions </t>
  </si>
  <si>
    <t>Other provisions</t>
  </si>
  <si>
    <t>Short-terms debts</t>
  </si>
  <si>
    <t xml:space="preserve">Debts with credit institutions </t>
  </si>
  <si>
    <t>Trade and other payables</t>
  </si>
  <si>
    <t>Suppliers</t>
  </si>
  <si>
    <t>Sundry creditors</t>
  </si>
  <si>
    <t>Staff (remuneration payable)</t>
  </si>
  <si>
    <t>Other debts with Public Authorities</t>
  </si>
  <si>
    <t>Advances from clients</t>
  </si>
  <si>
    <t xml:space="preserve">TOTAL EQUITY AND LIABILITIES </t>
  </si>
  <si>
    <t>Note 21</t>
  </si>
  <si>
    <t>Note 15.a</t>
  </si>
  <si>
    <t>Note 15.b</t>
  </si>
  <si>
    <t>Notes 5 y 6</t>
  </si>
  <si>
    <t>Note 15.c</t>
  </si>
  <si>
    <t>PROFIT AND LOSS ACCOUNTS</t>
  </si>
  <si>
    <t>Net turnover</t>
  </si>
  <si>
    <t>Work performed by the Company for its assets</t>
  </si>
  <si>
    <t>Supplies</t>
  </si>
  <si>
    <t>Goods consumed</t>
  </si>
  <si>
    <t>Other operating income</t>
  </si>
  <si>
    <t>Staff expenses</t>
  </si>
  <si>
    <t>Wage, salaries and the like</t>
  </si>
  <si>
    <t>Fringe benefits</t>
  </si>
  <si>
    <t>Other operating expenses</t>
  </si>
  <si>
    <t>External charges for services</t>
  </si>
  <si>
    <t>Taxes</t>
  </si>
  <si>
    <t>Losses, Impairment and change</t>
  </si>
  <si>
    <t>Other current operatinc expesnes</t>
  </si>
  <si>
    <t>Amortization of fixed assets</t>
  </si>
  <si>
    <t>Other earnings</t>
  </si>
  <si>
    <t>in trade provisions</t>
  </si>
  <si>
    <t>OPERATING EARNINGS</t>
  </si>
  <si>
    <t>Financial income</t>
  </si>
  <si>
    <t>Financial expenses</t>
  </si>
  <si>
    <t>Change in fair value of</t>
  </si>
  <si>
    <t>financial instruments</t>
  </si>
  <si>
    <t>Exchange differences</t>
  </si>
  <si>
    <t>FINANCIAL EARNINGS</t>
  </si>
  <si>
    <t>PRE-TAX EARNINGS</t>
  </si>
  <si>
    <t>Profit tax</t>
  </si>
  <si>
    <t xml:space="preserve">FINANCIAL YEAR'S EARNINGS </t>
  </si>
  <si>
    <t>Result attributed to the Parent Company</t>
  </si>
  <si>
    <t>Result attributed to minority interests</t>
  </si>
  <si>
    <t xml:space="preserve">CONSOLIDATED BALANCE SHEETS AS OF  DECEMBER 31, 2019 AND 2018 </t>
  </si>
  <si>
    <t>Fixed assets under construction and advances</t>
  </si>
  <si>
    <t xml:space="preserve">CONSOLIDATED BALANCE SHEETS AS OF DECEMBER 31, 2019 AND 2018 </t>
  </si>
  <si>
    <t>CONSOLIDATED INCOME AND EXPENSES STATEMENT FOR THE YEAR ENDED ON DECEMBRE 31, 2019 AND 2018</t>
  </si>
  <si>
    <t>Impairment and results of disposals of fixes assets</t>
  </si>
  <si>
    <t>Impairments of financial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</si>
</sst>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3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AEAAAA"/>
      </patternFill>
    </fill>
    <fill>
      <patternFill patternType="solid">
        <fgColor rgb="FFD0CECE"/>
        <bgColor rgb="FFD0CECE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" fontId="2" fillId="3" borderId="0" xfId="0" applyNumberFormat="1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" fontId="2" fillId="3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3" borderId="0" xfId="0" applyNumberFormat="1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opLeftCell="A22" workbookViewId="0">
      <selection activeCell="J13" sqref="J13"/>
    </sheetView>
  </sheetViews>
  <sheetFormatPr baseColWidth="10" defaultRowHeight="14.4" x14ac:dyDescent="0.3"/>
  <cols>
    <col min="1" max="5" width="11.44140625" customWidth="1"/>
    <col min="6" max="6" width="15.44140625" customWidth="1"/>
    <col min="7" max="7" width="11.44140625" customWidth="1"/>
    <col min="8" max="8" width="12.6640625" bestFit="1" customWidth="1"/>
    <col min="9" max="9" width="11.44140625" customWidth="1"/>
    <col min="10" max="10" width="11.77734375" bestFit="1" customWidth="1"/>
    <col min="11" max="11" width="11.44140625" customWidth="1"/>
  </cols>
  <sheetData>
    <row r="1" spans="1:10" ht="15" customHeight="1" x14ac:dyDescent="0.3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3">
      <c r="A4" s="30" t="s">
        <v>107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45" customHeight="1" x14ac:dyDescent="0.3">
      <c r="A7" s="2" t="s">
        <v>4</v>
      </c>
      <c r="B7" s="2"/>
      <c r="C7" s="3"/>
      <c r="D7" s="3"/>
      <c r="E7" s="3"/>
      <c r="F7" s="4" t="s">
        <v>5</v>
      </c>
      <c r="G7" s="3"/>
      <c r="H7" s="5">
        <v>43830</v>
      </c>
      <c r="I7" s="6"/>
      <c r="J7" s="5">
        <v>43465</v>
      </c>
    </row>
    <row r="8" spans="1:10" x14ac:dyDescent="0.3">
      <c r="A8" s="7"/>
      <c r="B8" s="7"/>
      <c r="F8" s="8"/>
    </row>
    <row r="9" spans="1:10" x14ac:dyDescent="0.3">
      <c r="A9" s="9" t="s">
        <v>6</v>
      </c>
      <c r="B9" s="9"/>
      <c r="C9" s="10"/>
      <c r="D9" s="10"/>
      <c r="E9" s="10"/>
      <c r="F9" s="11"/>
      <c r="G9" s="10"/>
      <c r="H9" s="12">
        <f>H11+H13+H21+H23</f>
        <v>4416020.6499999994</v>
      </c>
      <c r="I9" s="10"/>
      <c r="J9" s="12">
        <f>J11+J13+J21+J23</f>
        <v>4377136.7300000004</v>
      </c>
    </row>
    <row r="10" spans="1:10" x14ac:dyDescent="0.3">
      <c r="A10" s="7"/>
      <c r="B10" s="7"/>
      <c r="F10" s="8"/>
      <c r="H10" s="7"/>
      <c r="I10" s="7"/>
      <c r="J10" s="7"/>
    </row>
    <row r="11" spans="1:10" x14ac:dyDescent="0.3">
      <c r="A11" s="7" t="s">
        <v>7</v>
      </c>
      <c r="B11" s="7"/>
      <c r="F11" s="13" t="s">
        <v>27</v>
      </c>
      <c r="H11" s="14">
        <v>3847115.83</v>
      </c>
      <c r="I11" s="7"/>
      <c r="J11" s="14">
        <v>3841712.39</v>
      </c>
    </row>
    <row r="12" spans="1:10" x14ac:dyDescent="0.3">
      <c r="F12" s="13"/>
    </row>
    <row r="13" spans="1:10" x14ac:dyDescent="0.3">
      <c r="A13" s="7" t="s">
        <v>8</v>
      </c>
      <c r="F13" s="13" t="s">
        <v>28</v>
      </c>
      <c r="H13" s="14">
        <f>SUM(H14:H16)</f>
        <v>381435.22</v>
      </c>
      <c r="I13" s="7"/>
      <c r="J13" s="14">
        <f>SUM(J14:J16)</f>
        <v>343514.83999999997</v>
      </c>
    </row>
    <row r="14" spans="1:10" x14ac:dyDescent="0.3">
      <c r="A14" t="s">
        <v>9</v>
      </c>
      <c r="F14" s="13"/>
      <c r="H14" s="15">
        <v>158079.81</v>
      </c>
      <c r="J14" s="15">
        <v>163217.10999999999</v>
      </c>
    </row>
    <row r="15" spans="1:10" x14ac:dyDescent="0.3">
      <c r="A15" t="s">
        <v>10</v>
      </c>
      <c r="F15" s="13"/>
      <c r="H15" s="15">
        <v>118057.61</v>
      </c>
      <c r="J15" s="15">
        <v>180297.73</v>
      </c>
    </row>
    <row r="16" spans="1:10" x14ac:dyDescent="0.3">
      <c r="A16" t="s">
        <v>108</v>
      </c>
      <c r="F16" s="13"/>
      <c r="H16">
        <v>105297.8</v>
      </c>
    </row>
    <row r="17" spans="1:10" x14ac:dyDescent="0.3">
      <c r="F17" s="13"/>
    </row>
    <row r="18" spans="1:10" x14ac:dyDescent="0.3">
      <c r="A18" s="7" t="s">
        <v>11</v>
      </c>
      <c r="F18" s="13"/>
      <c r="H18" s="24" t="s">
        <v>0</v>
      </c>
      <c r="I18" s="7"/>
      <c r="J18" s="24" t="s">
        <v>0</v>
      </c>
    </row>
    <row r="19" spans="1:10" x14ac:dyDescent="0.3">
      <c r="A19" t="s">
        <v>12</v>
      </c>
      <c r="F19" s="13"/>
      <c r="H19" s="25" t="s">
        <v>0</v>
      </c>
      <c r="J19" s="25" t="s">
        <v>0</v>
      </c>
    </row>
    <row r="20" spans="1:10" x14ac:dyDescent="0.3">
      <c r="F20" s="13"/>
    </row>
    <row r="21" spans="1:10" x14ac:dyDescent="0.3">
      <c r="A21" s="7" t="s">
        <v>13</v>
      </c>
      <c r="F21" s="13" t="s">
        <v>29</v>
      </c>
      <c r="H21" s="14">
        <v>186402.22</v>
      </c>
      <c r="I21" s="7"/>
      <c r="J21" s="14">
        <v>188928.55</v>
      </c>
    </row>
    <row r="22" spans="1:10" x14ac:dyDescent="0.3">
      <c r="A22" s="7"/>
      <c r="F22" s="13"/>
      <c r="H22" s="7"/>
      <c r="I22" s="7"/>
      <c r="J22" s="7"/>
    </row>
    <row r="23" spans="1:10" x14ac:dyDescent="0.3">
      <c r="A23" s="7" t="s">
        <v>14</v>
      </c>
      <c r="F23" s="13" t="s">
        <v>30</v>
      </c>
      <c r="H23" s="14">
        <v>1067.3800000000001</v>
      </c>
      <c r="I23" s="7"/>
      <c r="J23" s="14">
        <v>2980.95</v>
      </c>
    </row>
    <row r="24" spans="1:10" x14ac:dyDescent="0.3">
      <c r="A24" s="7"/>
      <c r="F24" s="8"/>
      <c r="H24" s="7"/>
      <c r="I24" s="7"/>
      <c r="J24" s="7"/>
    </row>
    <row r="25" spans="1:10" x14ac:dyDescent="0.3">
      <c r="A25" s="7"/>
      <c r="F25" s="8"/>
      <c r="H25" s="7"/>
      <c r="I25" s="7"/>
      <c r="J25" s="7"/>
    </row>
    <row r="26" spans="1:10" x14ac:dyDescent="0.3">
      <c r="A26" s="9" t="s">
        <v>15</v>
      </c>
      <c r="B26" s="10"/>
      <c r="C26" s="10"/>
      <c r="D26" s="10"/>
      <c r="E26" s="10"/>
      <c r="F26" s="11"/>
      <c r="G26" s="10"/>
      <c r="H26" s="12">
        <f>H28+H35+H37+H39</f>
        <v>6266482.3299999991</v>
      </c>
      <c r="I26" s="9"/>
      <c r="J26" s="12">
        <f>J28+J35+J37+J39</f>
        <v>4508868.4399999995</v>
      </c>
    </row>
    <row r="27" spans="1:10" x14ac:dyDescent="0.3">
      <c r="A27" s="7"/>
      <c r="F27" s="8"/>
      <c r="H27" s="7"/>
      <c r="I27" s="7"/>
      <c r="J27" s="7"/>
    </row>
    <row r="28" spans="1:10" x14ac:dyDescent="0.3">
      <c r="A28" s="7" t="s">
        <v>16</v>
      </c>
      <c r="F28" s="8"/>
      <c r="H28" s="14">
        <f>SUM(H29:H33)</f>
        <v>3563354.0199999996</v>
      </c>
      <c r="I28" s="7"/>
      <c r="J28" s="14">
        <f>SUM(J29:J33)</f>
        <v>2440972.3499999996</v>
      </c>
    </row>
    <row r="29" spans="1:10" x14ac:dyDescent="0.3">
      <c r="A29" t="s">
        <v>17</v>
      </c>
      <c r="F29" s="8" t="s">
        <v>31</v>
      </c>
      <c r="H29" s="15">
        <v>3177797</v>
      </c>
      <c r="J29" s="15">
        <v>2198612.84</v>
      </c>
    </row>
    <row r="30" spans="1:10" x14ac:dyDescent="0.3">
      <c r="A30" t="s">
        <v>18</v>
      </c>
      <c r="F30" s="8" t="s">
        <v>31</v>
      </c>
      <c r="H30" s="15">
        <v>61060.09</v>
      </c>
      <c r="J30" s="15">
        <v>79078.649999999994</v>
      </c>
    </row>
    <row r="31" spans="1:10" x14ac:dyDescent="0.3">
      <c r="A31" t="s">
        <v>19</v>
      </c>
      <c r="F31" s="8" t="s">
        <v>31</v>
      </c>
      <c r="H31" s="15">
        <v>11741.21</v>
      </c>
      <c r="J31" s="15">
        <v>4280.3999999999996</v>
      </c>
    </row>
    <row r="32" spans="1:10" x14ac:dyDescent="0.3">
      <c r="A32" t="s">
        <v>20</v>
      </c>
      <c r="F32" s="8" t="s">
        <v>30</v>
      </c>
      <c r="H32" s="15">
        <v>235940.94</v>
      </c>
      <c r="J32" s="15">
        <v>112893.14</v>
      </c>
    </row>
    <row r="33" spans="1:10" x14ac:dyDescent="0.3">
      <c r="A33" t="s">
        <v>21</v>
      </c>
      <c r="F33" s="8" t="s">
        <v>30</v>
      </c>
      <c r="H33" s="15">
        <v>76814.78</v>
      </c>
      <c r="J33" s="15">
        <v>46107.32</v>
      </c>
    </row>
    <row r="34" spans="1:10" x14ac:dyDescent="0.3">
      <c r="F34" s="8"/>
    </row>
    <row r="35" spans="1:10" x14ac:dyDescent="0.3">
      <c r="A35" s="7" t="s">
        <v>22</v>
      </c>
      <c r="F35" s="13" t="s">
        <v>31</v>
      </c>
      <c r="H35" s="14">
        <v>1262022</v>
      </c>
      <c r="I35" s="7"/>
      <c r="J35" s="14">
        <v>703005.5</v>
      </c>
    </row>
    <row r="36" spans="1:10" x14ac:dyDescent="0.3">
      <c r="F36" s="8"/>
      <c r="H36" s="7"/>
      <c r="I36" s="7"/>
      <c r="J36" s="7"/>
    </row>
    <row r="37" spans="1:10" x14ac:dyDescent="0.3">
      <c r="A37" s="7" t="s">
        <v>23</v>
      </c>
      <c r="F37" s="8"/>
      <c r="H37" s="14">
        <v>257977.34</v>
      </c>
      <c r="I37" s="7"/>
      <c r="J37" s="14">
        <v>237607.74</v>
      </c>
    </row>
    <row r="38" spans="1:10" x14ac:dyDescent="0.3">
      <c r="F38" s="8"/>
      <c r="H38" s="7"/>
      <c r="I38" s="7"/>
      <c r="J38" s="7"/>
    </row>
    <row r="39" spans="1:10" x14ac:dyDescent="0.3">
      <c r="A39" s="7" t="s">
        <v>24</v>
      </c>
      <c r="F39" s="13" t="s">
        <v>32</v>
      </c>
      <c r="H39" s="14">
        <f>H40</f>
        <v>1183128.97</v>
      </c>
      <c r="I39" s="7"/>
      <c r="J39" s="14">
        <v>1127282.8500000001</v>
      </c>
    </row>
    <row r="40" spans="1:10" x14ac:dyDescent="0.3">
      <c r="A40" t="s">
        <v>25</v>
      </c>
      <c r="F40" s="8"/>
      <c r="H40" s="15">
        <v>1183128.97</v>
      </c>
      <c r="J40" s="15">
        <v>1127282.8500000001</v>
      </c>
    </row>
    <row r="41" spans="1:10" x14ac:dyDescent="0.3">
      <c r="F41" s="8"/>
    </row>
    <row r="42" spans="1:10" x14ac:dyDescent="0.3">
      <c r="A42" s="16" t="s">
        <v>26</v>
      </c>
      <c r="B42" s="17"/>
      <c r="C42" s="17"/>
      <c r="D42" s="17"/>
      <c r="E42" s="17"/>
      <c r="F42" s="18"/>
      <c r="G42" s="17"/>
      <c r="H42" s="19">
        <f>H26+H9</f>
        <v>10682502.979999999</v>
      </c>
      <c r="I42" s="16"/>
      <c r="J42" s="19">
        <f>J26+J9</f>
        <v>8886005.1699999999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1"/>
  <sheetViews>
    <sheetView workbookViewId="0">
      <selection activeCell="A4" sqref="A4:J4"/>
    </sheetView>
  </sheetViews>
  <sheetFormatPr baseColWidth="10" defaultRowHeight="14.4" x14ac:dyDescent="0.3"/>
  <cols>
    <col min="1" max="5" width="11.44140625" customWidth="1"/>
    <col min="6" max="6" width="15.77734375" bestFit="1" customWidth="1"/>
    <col min="7" max="7" width="11.44140625" customWidth="1"/>
    <col min="8" max="8" width="13.109375" bestFit="1" customWidth="1"/>
    <col min="9" max="9" width="11.44140625" customWidth="1"/>
    <col min="10" max="10" width="13.109375" bestFit="1" customWidth="1"/>
    <col min="11" max="11" width="11.44140625" customWidth="1"/>
  </cols>
  <sheetData>
    <row r="1" spans="1:10" ht="15" customHeight="1" x14ac:dyDescent="0.3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x14ac:dyDescent="0.3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</row>
    <row r="7" spans="1:10" ht="45" customHeight="1" x14ac:dyDescent="0.3">
      <c r="A7" s="2" t="s">
        <v>33</v>
      </c>
      <c r="B7" s="2"/>
      <c r="C7" s="3"/>
      <c r="D7" s="3"/>
      <c r="E7" s="3"/>
      <c r="F7" s="4" t="s">
        <v>5</v>
      </c>
      <c r="G7" s="3"/>
      <c r="H7" s="5">
        <v>43830</v>
      </c>
      <c r="I7" s="6"/>
      <c r="J7" s="5">
        <v>43465</v>
      </c>
    </row>
    <row r="8" spans="1:10" x14ac:dyDescent="0.3">
      <c r="A8" s="7"/>
      <c r="B8" s="7"/>
      <c r="F8" s="8"/>
    </row>
    <row r="9" spans="1:10" x14ac:dyDescent="0.3">
      <c r="A9" s="9" t="s">
        <v>34</v>
      </c>
      <c r="B9" s="9"/>
      <c r="C9" s="10"/>
      <c r="D9" s="10"/>
      <c r="E9" s="10"/>
      <c r="F9" s="11"/>
      <c r="G9" s="10"/>
      <c r="H9" s="12">
        <f>H11+H30+H32</f>
        <v>4388296.82</v>
      </c>
      <c r="I9" s="10"/>
      <c r="J9" s="12">
        <f>J11+J30+J32</f>
        <v>3068917.5100000012</v>
      </c>
    </row>
    <row r="11" spans="1:10" x14ac:dyDescent="0.3">
      <c r="A11" s="7" t="s">
        <v>42</v>
      </c>
      <c r="H11" s="14">
        <f>H13+H16+H18+H23+H26</f>
        <v>4334873.9700000007</v>
      </c>
      <c r="I11" s="7"/>
      <c r="J11" s="14">
        <f>J13+J16+J18+J23+J26</f>
        <v>2994454.4600000009</v>
      </c>
    </row>
    <row r="12" spans="1:10" x14ac:dyDescent="0.3">
      <c r="H12" s="7"/>
      <c r="I12" s="7"/>
      <c r="J12" s="7"/>
    </row>
    <row r="13" spans="1:10" x14ac:dyDescent="0.3">
      <c r="A13" s="7" t="s">
        <v>1</v>
      </c>
      <c r="F13" s="7" t="s">
        <v>35</v>
      </c>
      <c r="H13" s="14">
        <f>H14</f>
        <v>320998.86</v>
      </c>
      <c r="I13" s="7"/>
      <c r="J13" s="14">
        <f>J14</f>
        <v>320998.86</v>
      </c>
    </row>
    <row r="14" spans="1:10" x14ac:dyDescent="0.3">
      <c r="A14" t="s">
        <v>43</v>
      </c>
      <c r="F14" s="7"/>
      <c r="H14" s="15">
        <v>320998.86</v>
      </c>
      <c r="J14" s="15">
        <v>320998.86</v>
      </c>
    </row>
    <row r="15" spans="1:10" x14ac:dyDescent="0.3">
      <c r="F15" s="7"/>
    </row>
    <row r="16" spans="1:10" x14ac:dyDescent="0.3">
      <c r="A16" s="7" t="s">
        <v>44</v>
      </c>
      <c r="F16" s="7" t="s">
        <v>36</v>
      </c>
      <c r="H16" s="14">
        <v>5244344.28</v>
      </c>
      <c r="I16" s="7"/>
      <c r="J16" s="14">
        <v>5244344.28</v>
      </c>
    </row>
    <row r="17" spans="1:10" x14ac:dyDescent="0.3">
      <c r="F17" s="7"/>
    </row>
    <row r="18" spans="1:10" x14ac:dyDescent="0.3">
      <c r="A18" s="7" t="s">
        <v>45</v>
      </c>
      <c r="F18" s="7" t="s">
        <v>37</v>
      </c>
      <c r="H18" s="26">
        <f>H19+H20</f>
        <v>-1563397.62</v>
      </c>
      <c r="I18" s="27"/>
      <c r="J18" s="26">
        <f>J19+J20</f>
        <v>-1888464.98</v>
      </c>
    </row>
    <row r="19" spans="1:10" x14ac:dyDescent="0.3">
      <c r="A19" t="s">
        <v>46</v>
      </c>
      <c r="F19" s="7"/>
      <c r="H19" s="27">
        <v>47503.72</v>
      </c>
      <c r="I19" s="27"/>
      <c r="J19" s="27">
        <v>47503.72</v>
      </c>
    </row>
    <row r="20" spans="1:10" x14ac:dyDescent="0.3">
      <c r="A20" t="s">
        <v>47</v>
      </c>
      <c r="F20" s="7"/>
      <c r="H20" s="27">
        <v>-1610901.34</v>
      </c>
      <c r="I20" s="27"/>
      <c r="J20" s="27">
        <v>-1935968.7</v>
      </c>
    </row>
    <row r="21" spans="1:10" x14ac:dyDescent="0.3">
      <c r="F21" s="7"/>
      <c r="H21" s="27"/>
      <c r="I21" s="27"/>
      <c r="J21" s="27"/>
    </row>
    <row r="22" spans="1:10" x14ac:dyDescent="0.3">
      <c r="A22" s="7" t="s">
        <v>48</v>
      </c>
      <c r="B22" s="7"/>
      <c r="F22" s="7"/>
      <c r="H22" s="27"/>
      <c r="I22" s="27"/>
      <c r="J22" s="27"/>
    </row>
    <row r="23" spans="1:10" x14ac:dyDescent="0.3">
      <c r="A23" s="7" t="s">
        <v>49</v>
      </c>
      <c r="B23" s="7"/>
      <c r="F23" s="7" t="s">
        <v>38</v>
      </c>
      <c r="H23" s="26">
        <v>-753301.13</v>
      </c>
      <c r="I23" s="27"/>
      <c r="J23" s="26">
        <v>-954287.73</v>
      </c>
    </row>
    <row r="24" spans="1:10" x14ac:dyDescent="0.3">
      <c r="F24" s="7"/>
    </row>
    <row r="25" spans="1:10" x14ac:dyDescent="0.3">
      <c r="A25" s="7" t="s">
        <v>50</v>
      </c>
      <c r="F25" s="7" t="s">
        <v>39</v>
      </c>
    </row>
    <row r="26" spans="1:10" x14ac:dyDescent="0.3">
      <c r="A26" s="7" t="s">
        <v>51</v>
      </c>
      <c r="F26" s="7"/>
      <c r="H26" s="14">
        <f>H27+H28</f>
        <v>1086229.5799999998</v>
      </c>
      <c r="J26" s="14">
        <f>J27+J28</f>
        <v>271864.03000000003</v>
      </c>
    </row>
    <row r="27" spans="1:10" x14ac:dyDescent="0.3">
      <c r="A27" t="s">
        <v>52</v>
      </c>
      <c r="F27" s="7"/>
      <c r="H27" s="15">
        <v>1086228.18</v>
      </c>
      <c r="J27" s="15">
        <v>271860.95</v>
      </c>
    </row>
    <row r="28" spans="1:10" x14ac:dyDescent="0.3">
      <c r="A28" t="s">
        <v>53</v>
      </c>
      <c r="F28" s="7"/>
      <c r="H28" s="15">
        <v>1.4</v>
      </c>
      <c r="J28" s="15">
        <v>3.08</v>
      </c>
    </row>
    <row r="29" spans="1:10" x14ac:dyDescent="0.3">
      <c r="F29" s="7"/>
    </row>
    <row r="30" spans="1:10" x14ac:dyDescent="0.3">
      <c r="A30" s="7" t="s">
        <v>54</v>
      </c>
      <c r="F30" s="7"/>
      <c r="H30" s="14">
        <v>52716.52</v>
      </c>
      <c r="J30" s="14">
        <v>73782.33</v>
      </c>
    </row>
    <row r="31" spans="1:10" x14ac:dyDescent="0.3">
      <c r="F31" s="7"/>
    </row>
    <row r="32" spans="1:10" x14ac:dyDescent="0.3">
      <c r="A32" s="7" t="s">
        <v>55</v>
      </c>
      <c r="F32" s="7" t="s">
        <v>40</v>
      </c>
      <c r="H32" s="7">
        <v>706.33</v>
      </c>
      <c r="J32" s="7">
        <v>680.72</v>
      </c>
    </row>
    <row r="33" spans="1:10" x14ac:dyDescent="0.3">
      <c r="F33" s="7"/>
    </row>
    <row r="34" spans="1:10" x14ac:dyDescent="0.3">
      <c r="F34" s="7"/>
    </row>
    <row r="35" spans="1:10" x14ac:dyDescent="0.3">
      <c r="A35" s="9" t="s">
        <v>56</v>
      </c>
      <c r="B35" s="10"/>
      <c r="C35" s="10"/>
      <c r="D35" s="10"/>
      <c r="E35" s="10"/>
      <c r="F35" s="9"/>
      <c r="G35" s="10"/>
      <c r="H35" s="12">
        <f>H37</f>
        <v>1678022.88</v>
      </c>
      <c r="I35" s="9"/>
      <c r="J35" s="12">
        <f>J37</f>
        <v>1373581.25</v>
      </c>
    </row>
    <row r="36" spans="1:10" x14ac:dyDescent="0.3">
      <c r="F36" s="7"/>
    </row>
    <row r="37" spans="1:10" x14ac:dyDescent="0.3">
      <c r="A37" s="7" t="s">
        <v>57</v>
      </c>
      <c r="F37" s="7"/>
      <c r="H37" s="14">
        <f>SUM(H38:H40)</f>
        <v>1678022.88</v>
      </c>
      <c r="I37" s="7"/>
      <c r="J37" s="14">
        <f>SUM(J38:J40)</f>
        <v>1373581.25</v>
      </c>
    </row>
    <row r="38" spans="1:10" x14ac:dyDescent="0.3">
      <c r="A38" t="s">
        <v>58</v>
      </c>
      <c r="F38" s="7" t="s">
        <v>41</v>
      </c>
      <c r="H38" s="15">
        <v>1495939.82</v>
      </c>
      <c r="J38" s="15">
        <v>1126973.02</v>
      </c>
    </row>
    <row r="39" spans="1:10" x14ac:dyDescent="0.3">
      <c r="A39" t="s">
        <v>59</v>
      </c>
      <c r="F39" s="7" t="s">
        <v>41</v>
      </c>
      <c r="H39" s="15">
        <v>8499.14</v>
      </c>
      <c r="J39" s="15">
        <v>28646.14</v>
      </c>
    </row>
    <row r="40" spans="1:10" x14ac:dyDescent="0.3">
      <c r="A40" t="s">
        <v>60</v>
      </c>
      <c r="F40" s="7" t="s">
        <v>41</v>
      </c>
      <c r="H40" s="15">
        <v>173583.92</v>
      </c>
      <c r="J40" s="15">
        <v>217962.09</v>
      </c>
    </row>
    <row r="41" spans="1:10" x14ac:dyDescent="0.3">
      <c r="F41" s="7"/>
    </row>
    <row r="42" spans="1:10" x14ac:dyDescent="0.3">
      <c r="F42" s="7"/>
      <c r="G42" s="7"/>
      <c r="H42" s="7"/>
      <c r="I42" s="7"/>
      <c r="J42" s="7"/>
    </row>
    <row r="43" spans="1:10" x14ac:dyDescent="0.3">
      <c r="A43" s="9" t="s">
        <v>61</v>
      </c>
      <c r="B43" s="10"/>
      <c r="C43" s="10"/>
      <c r="D43" s="10"/>
      <c r="E43" s="10"/>
      <c r="F43" s="9"/>
      <c r="G43" s="9"/>
      <c r="H43" s="12">
        <f>H45+H48+H53</f>
        <v>4616183.28</v>
      </c>
      <c r="I43" s="9"/>
      <c r="J43" s="12">
        <f>J45+J48+J53</f>
        <v>4443506.41</v>
      </c>
    </row>
    <row r="44" spans="1:10" x14ac:dyDescent="0.3">
      <c r="F44" s="7"/>
    </row>
    <row r="45" spans="1:10" s="7" customFormat="1" x14ac:dyDescent="0.3">
      <c r="A45" s="7" t="s">
        <v>62</v>
      </c>
      <c r="H45" s="14">
        <f>H46</f>
        <v>95950</v>
      </c>
      <c r="J45" s="14">
        <f>J46</f>
        <v>85450</v>
      </c>
    </row>
    <row r="46" spans="1:10" x14ac:dyDescent="0.3">
      <c r="A46" t="s">
        <v>63</v>
      </c>
      <c r="F46" s="7"/>
      <c r="H46" s="15">
        <v>95950</v>
      </c>
      <c r="J46" s="15">
        <v>85450</v>
      </c>
    </row>
    <row r="47" spans="1:10" x14ac:dyDescent="0.3">
      <c r="F47" s="7"/>
    </row>
    <row r="48" spans="1:10" s="7" customFormat="1" x14ac:dyDescent="0.3">
      <c r="A48" s="7" t="s">
        <v>64</v>
      </c>
      <c r="F48" s="7" t="s">
        <v>41</v>
      </c>
      <c r="H48" s="14">
        <f>SUM(H49:H51)</f>
        <v>1871147.42</v>
      </c>
      <c r="J48" s="14">
        <f>SUM(J49:J51)</f>
        <v>2345516.67</v>
      </c>
    </row>
    <row r="49" spans="1:10" x14ac:dyDescent="0.3">
      <c r="A49" t="s">
        <v>65</v>
      </c>
      <c r="H49" s="15">
        <v>1760736.41</v>
      </c>
      <c r="J49" s="15">
        <v>2253038</v>
      </c>
    </row>
    <row r="50" spans="1:10" x14ac:dyDescent="0.3">
      <c r="A50" t="s">
        <v>59</v>
      </c>
      <c r="H50" s="15">
        <v>20147</v>
      </c>
      <c r="J50" s="15">
        <v>19797.759999999998</v>
      </c>
    </row>
    <row r="51" spans="1:10" x14ac:dyDescent="0.3">
      <c r="A51" t="s">
        <v>60</v>
      </c>
      <c r="H51" s="15">
        <v>90264.01</v>
      </c>
      <c r="J51" s="15">
        <v>72680.91</v>
      </c>
    </row>
    <row r="53" spans="1:10" s="7" customFormat="1" x14ac:dyDescent="0.3">
      <c r="A53" s="7" t="s">
        <v>66</v>
      </c>
      <c r="H53" s="14">
        <f>SUM(H54:H58)</f>
        <v>2649085.8600000003</v>
      </c>
      <c r="J53" s="14">
        <f>SUM(J54:J58)</f>
        <v>2012539.7400000002</v>
      </c>
    </row>
    <row r="54" spans="1:10" x14ac:dyDescent="0.3">
      <c r="A54" t="s">
        <v>67</v>
      </c>
      <c r="F54" t="s">
        <v>41</v>
      </c>
      <c r="H54" s="15">
        <v>1876101.1</v>
      </c>
      <c r="J54" s="15">
        <v>1446569.02</v>
      </c>
    </row>
    <row r="55" spans="1:10" x14ac:dyDescent="0.3">
      <c r="A55" t="s">
        <v>68</v>
      </c>
      <c r="F55" t="s">
        <v>41</v>
      </c>
      <c r="H55" s="15">
        <v>324411.01</v>
      </c>
      <c r="J55" s="15">
        <v>212433.28</v>
      </c>
    </row>
    <row r="56" spans="1:10" x14ac:dyDescent="0.3">
      <c r="A56" t="s">
        <v>69</v>
      </c>
      <c r="F56" t="s">
        <v>41</v>
      </c>
      <c r="H56" s="15">
        <v>1291.8499999999999</v>
      </c>
      <c r="J56" s="15">
        <v>12014.73</v>
      </c>
    </row>
    <row r="57" spans="1:10" x14ac:dyDescent="0.3">
      <c r="A57" t="s">
        <v>70</v>
      </c>
      <c r="F57" t="s">
        <v>30</v>
      </c>
      <c r="H57" s="15">
        <v>225781.71</v>
      </c>
      <c r="J57" s="15">
        <v>152900.32999999999</v>
      </c>
    </row>
    <row r="58" spans="1:10" x14ac:dyDescent="0.3">
      <c r="A58" t="s">
        <v>71</v>
      </c>
      <c r="F58" t="s">
        <v>41</v>
      </c>
      <c r="H58" s="15">
        <v>221500.19</v>
      </c>
      <c r="J58" s="15">
        <v>188622.38</v>
      </c>
    </row>
    <row r="61" spans="1:10" s="7" customFormat="1" x14ac:dyDescent="0.3">
      <c r="A61" s="16" t="s">
        <v>72</v>
      </c>
      <c r="B61" s="16"/>
      <c r="C61" s="16"/>
      <c r="D61" s="16"/>
      <c r="E61" s="16"/>
      <c r="F61" s="16"/>
      <c r="G61" s="16"/>
      <c r="H61" s="19">
        <f>H43+H35+H9</f>
        <v>10682502.98</v>
      </c>
      <c r="I61" s="16"/>
      <c r="J61" s="19">
        <f>J43+J35+J9</f>
        <v>8886005.1700000018</v>
      </c>
    </row>
  </sheetData>
  <mergeCells count="3">
    <mergeCell ref="A1:J2"/>
    <mergeCell ref="A4:J4"/>
    <mergeCell ref="A5:J5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3"/>
  <sheetViews>
    <sheetView tabSelected="1" topLeftCell="A40" workbookViewId="0">
      <selection activeCell="J61" activeCellId="1" sqref="J59 J61"/>
    </sheetView>
  </sheetViews>
  <sheetFormatPr baseColWidth="10" defaultRowHeight="14.4" x14ac:dyDescent="0.3"/>
  <cols>
    <col min="1" max="5" width="11.44140625" customWidth="1"/>
    <col min="6" max="6" width="15.77734375" style="1" bestFit="1" customWidth="1"/>
    <col min="7" max="7" width="11.44140625" customWidth="1"/>
    <col min="8" max="8" width="13.109375" bestFit="1" customWidth="1"/>
    <col min="9" max="9" width="11.44140625" customWidth="1"/>
    <col min="10" max="10" width="13.109375" bestFit="1" customWidth="1"/>
    <col min="11" max="11" width="11.44140625" customWidth="1"/>
  </cols>
  <sheetData>
    <row r="1" spans="1:10" ht="15" customHeight="1" x14ac:dyDescent="0.3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4" spans="1:10" ht="15" customHeight="1" x14ac:dyDescent="0.3">
      <c r="A4" s="32" t="s">
        <v>110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3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3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ht="45" customHeight="1" x14ac:dyDescent="0.3">
      <c r="A8" s="2" t="s">
        <v>78</v>
      </c>
      <c r="B8" s="2"/>
      <c r="C8" s="3"/>
      <c r="D8" s="3"/>
      <c r="E8" s="3"/>
      <c r="F8" s="4" t="s">
        <v>5</v>
      </c>
      <c r="G8" s="3"/>
      <c r="H8" s="6">
        <v>2019</v>
      </c>
      <c r="I8" s="6"/>
      <c r="J8" s="6">
        <v>2018</v>
      </c>
    </row>
    <row r="10" spans="1:10" s="7" customFormat="1" x14ac:dyDescent="0.3">
      <c r="A10" s="7" t="s">
        <v>79</v>
      </c>
      <c r="F10" s="21" t="s">
        <v>73</v>
      </c>
      <c r="H10" s="26">
        <v>13660963.08</v>
      </c>
      <c r="I10" s="26"/>
      <c r="J10" s="26">
        <v>12359533.58</v>
      </c>
    </row>
    <row r="11" spans="1:10" x14ac:dyDescent="0.3">
      <c r="H11" s="27"/>
      <c r="I11" s="27"/>
      <c r="J11" s="27"/>
    </row>
    <row r="12" spans="1:10" s="7" customFormat="1" x14ac:dyDescent="0.3">
      <c r="A12" s="7" t="s">
        <v>80</v>
      </c>
      <c r="F12" s="21" t="s">
        <v>27</v>
      </c>
      <c r="H12" s="26">
        <v>934512.3</v>
      </c>
      <c r="I12" s="26"/>
      <c r="J12" s="26">
        <v>786636.39</v>
      </c>
    </row>
    <row r="13" spans="1:10" x14ac:dyDescent="0.3">
      <c r="H13" s="27"/>
      <c r="I13" s="27"/>
      <c r="J13" s="27"/>
    </row>
    <row r="14" spans="1:10" s="7" customFormat="1" x14ac:dyDescent="0.3">
      <c r="A14" s="7" t="s">
        <v>81</v>
      </c>
      <c r="F14" s="21" t="s">
        <v>74</v>
      </c>
      <c r="H14" s="26">
        <f>H15</f>
        <v>-6607151.8099999996</v>
      </c>
      <c r="I14" s="26"/>
      <c r="J14" s="26">
        <f>J15</f>
        <v>-6335448.7199999997</v>
      </c>
    </row>
    <row r="15" spans="1:10" x14ac:dyDescent="0.3">
      <c r="A15" t="s">
        <v>82</v>
      </c>
      <c r="H15" s="27">
        <v>-6607151.8099999996</v>
      </c>
      <c r="I15" s="27"/>
      <c r="J15" s="27">
        <v>-6335448.7199999997</v>
      </c>
    </row>
    <row r="16" spans="1:10" x14ac:dyDescent="0.3">
      <c r="H16" s="27"/>
      <c r="I16" s="27"/>
      <c r="J16" s="27"/>
    </row>
    <row r="17" spans="1:10" s="7" customFormat="1" x14ac:dyDescent="0.3">
      <c r="A17" s="7" t="s">
        <v>83</v>
      </c>
      <c r="F17" s="21"/>
      <c r="H17" s="26">
        <v>53986.47</v>
      </c>
      <c r="I17" s="26"/>
      <c r="J17" s="26">
        <v>27437.7</v>
      </c>
    </row>
    <row r="18" spans="1:10" x14ac:dyDescent="0.3">
      <c r="H18" s="27"/>
      <c r="I18" s="27"/>
      <c r="J18" s="27"/>
    </row>
    <row r="19" spans="1:10" s="7" customFormat="1" x14ac:dyDescent="0.3">
      <c r="A19" s="7" t="s">
        <v>84</v>
      </c>
      <c r="F19" s="21"/>
      <c r="H19" s="26">
        <f>SUM(H20:H21)</f>
        <v>-3067109.01</v>
      </c>
      <c r="I19" s="26"/>
      <c r="J19" s="26">
        <f>J20+J21</f>
        <v>-2641206.16</v>
      </c>
    </row>
    <row r="20" spans="1:10" x14ac:dyDescent="0.3">
      <c r="A20" t="s">
        <v>85</v>
      </c>
      <c r="H20" s="27">
        <v>-2310168.5</v>
      </c>
      <c r="I20" s="27"/>
      <c r="J20" s="27">
        <v>-2055985.95</v>
      </c>
    </row>
    <row r="21" spans="1:10" x14ac:dyDescent="0.3">
      <c r="A21" t="s">
        <v>86</v>
      </c>
      <c r="F21" s="1" t="s">
        <v>75</v>
      </c>
      <c r="H21" s="27">
        <v>-756940.51</v>
      </c>
      <c r="I21" s="27"/>
      <c r="J21" s="27">
        <v>-585220.21</v>
      </c>
    </row>
    <row r="22" spans="1:10" x14ac:dyDescent="0.3">
      <c r="H22" s="27"/>
      <c r="I22" s="27"/>
      <c r="J22" s="27"/>
    </row>
    <row r="23" spans="1:10" s="7" customFormat="1" x14ac:dyDescent="0.3">
      <c r="A23" s="7" t="s">
        <v>87</v>
      </c>
      <c r="F23" s="21"/>
      <c r="H23" s="26">
        <f>SUM(H24:H28)</f>
        <v>-2728428.37</v>
      </c>
      <c r="I23" s="26"/>
      <c r="J23" s="26">
        <f>SUM(J24:J28)</f>
        <v>-2515077.7800000003</v>
      </c>
    </row>
    <row r="24" spans="1:10" x14ac:dyDescent="0.3">
      <c r="A24" t="s">
        <v>88</v>
      </c>
      <c r="H24" s="27">
        <v>-2649994.96</v>
      </c>
      <c r="I24" s="27"/>
      <c r="J24" s="27">
        <v>-2441813.7000000002</v>
      </c>
    </row>
    <row r="25" spans="1:10" x14ac:dyDescent="0.3">
      <c r="A25" t="s">
        <v>89</v>
      </c>
      <c r="H25" s="27">
        <v>-62973.87</v>
      </c>
      <c r="I25" s="27"/>
      <c r="J25" s="27">
        <v>-56460.39</v>
      </c>
    </row>
    <row r="26" spans="1:10" x14ac:dyDescent="0.3">
      <c r="A26" t="s">
        <v>90</v>
      </c>
      <c r="I26" s="27"/>
      <c r="J26" s="27"/>
    </row>
    <row r="27" spans="1:10" x14ac:dyDescent="0.3">
      <c r="A27" t="s">
        <v>94</v>
      </c>
      <c r="H27" s="27">
        <v>-15458.64</v>
      </c>
      <c r="I27" s="27"/>
      <c r="J27" s="27">
        <v>-16281.28</v>
      </c>
    </row>
    <row r="28" spans="1:10" x14ac:dyDescent="0.3">
      <c r="A28" t="s">
        <v>91</v>
      </c>
      <c r="H28" s="27">
        <v>-0.9</v>
      </c>
      <c r="I28" s="27"/>
      <c r="J28" s="27">
        <v>-522.41</v>
      </c>
    </row>
    <row r="29" spans="1:10" x14ac:dyDescent="0.3">
      <c r="H29" s="27"/>
      <c r="I29" s="27"/>
      <c r="J29" s="27"/>
    </row>
    <row r="30" spans="1:10" s="7" customFormat="1" x14ac:dyDescent="0.3">
      <c r="A30" s="7" t="s">
        <v>92</v>
      </c>
      <c r="F30" s="21" t="s">
        <v>76</v>
      </c>
      <c r="H30" s="26">
        <v>-1134680.6399999999</v>
      </c>
      <c r="I30" s="26"/>
      <c r="J30" s="26">
        <v>-1152433.19</v>
      </c>
    </row>
    <row r="31" spans="1:10" s="7" customFormat="1" x14ac:dyDescent="0.3">
      <c r="F31" s="21"/>
      <c r="H31" s="26"/>
      <c r="I31" s="26"/>
      <c r="J31" s="26"/>
    </row>
    <row r="32" spans="1:10" s="7" customFormat="1" x14ac:dyDescent="0.3">
      <c r="F32" s="21"/>
      <c r="H32" s="26"/>
      <c r="I32" s="26"/>
      <c r="J32" s="26"/>
    </row>
    <row r="33" spans="1:10" s="7" customFormat="1" x14ac:dyDescent="0.3">
      <c r="A33" s="7" t="s">
        <v>111</v>
      </c>
      <c r="F33" s="21"/>
      <c r="H33" s="26">
        <v>-21085.26</v>
      </c>
      <c r="I33" s="26"/>
      <c r="J33" s="33" t="s">
        <v>0</v>
      </c>
    </row>
    <row r="34" spans="1:10" s="7" customFormat="1" x14ac:dyDescent="0.3">
      <c r="F34" s="21"/>
      <c r="H34" s="26"/>
      <c r="I34" s="26"/>
      <c r="J34" s="26"/>
    </row>
    <row r="35" spans="1:10" s="7" customFormat="1" x14ac:dyDescent="0.3">
      <c r="A35" s="7" t="s">
        <v>93</v>
      </c>
      <c r="F35" s="21"/>
      <c r="H35" s="26">
        <v>10546.71</v>
      </c>
      <c r="I35" s="26"/>
      <c r="J35" s="26">
        <v>-665.21</v>
      </c>
    </row>
    <row r="36" spans="1:10" x14ac:dyDescent="0.3">
      <c r="H36" s="27"/>
      <c r="I36" s="27"/>
      <c r="J36" s="27"/>
    </row>
    <row r="37" spans="1:10" s="7" customFormat="1" x14ac:dyDescent="0.3">
      <c r="A37" s="9" t="s">
        <v>95</v>
      </c>
      <c r="B37" s="9"/>
      <c r="C37" s="9"/>
      <c r="D37" s="9"/>
      <c r="E37" s="9"/>
      <c r="F37" s="22"/>
      <c r="G37" s="9"/>
      <c r="H37" s="28">
        <f>H10+H12+H14+H17+H19+H23+H30+H33+H35</f>
        <v>1101553.4700000011</v>
      </c>
      <c r="I37" s="28"/>
      <c r="J37" s="28">
        <f>J10+J12+J14+J17+J19+J23+J30+J35</f>
        <v>528776.6100000008</v>
      </c>
    </row>
    <row r="38" spans="1:10" x14ac:dyDescent="0.3">
      <c r="H38" s="27"/>
      <c r="I38" s="27"/>
      <c r="J38" s="27"/>
    </row>
    <row r="39" spans="1:10" s="7" customFormat="1" x14ac:dyDescent="0.3">
      <c r="A39" s="7" t="s">
        <v>96</v>
      </c>
      <c r="F39" s="21" t="s">
        <v>77</v>
      </c>
      <c r="H39" s="26">
        <v>100400.34</v>
      </c>
      <c r="I39" s="26"/>
      <c r="J39" s="26">
        <v>465.5</v>
      </c>
    </row>
    <row r="40" spans="1:10" x14ac:dyDescent="0.3">
      <c r="H40" s="27"/>
      <c r="I40" s="27"/>
      <c r="J40" s="27"/>
    </row>
    <row r="41" spans="1:10" s="7" customFormat="1" x14ac:dyDescent="0.3">
      <c r="A41" s="7" t="s">
        <v>97</v>
      </c>
      <c r="F41" s="21" t="s">
        <v>77</v>
      </c>
      <c r="H41" s="26">
        <v>-79530.92</v>
      </c>
      <c r="I41" s="26"/>
      <c r="J41" s="26">
        <v>-92120.88</v>
      </c>
    </row>
    <row r="42" spans="1:10" x14ac:dyDescent="0.3">
      <c r="H42" s="27"/>
      <c r="I42" s="27"/>
      <c r="J42" s="27"/>
    </row>
    <row r="43" spans="1:10" s="7" customFormat="1" x14ac:dyDescent="0.3">
      <c r="A43" s="7" t="s">
        <v>98</v>
      </c>
      <c r="F43" s="21"/>
      <c r="H43" s="26"/>
      <c r="I43" s="26"/>
      <c r="J43" s="26"/>
    </row>
    <row r="44" spans="1:10" s="7" customFormat="1" x14ac:dyDescent="0.3">
      <c r="A44" s="7" t="s">
        <v>99</v>
      </c>
      <c r="F44" s="21" t="s">
        <v>77</v>
      </c>
      <c r="H44" s="26">
        <v>133.19</v>
      </c>
      <c r="I44" s="26"/>
      <c r="J44" s="26">
        <v>8769.51</v>
      </c>
    </row>
    <row r="45" spans="1:10" x14ac:dyDescent="0.3">
      <c r="H45" s="27"/>
      <c r="I45" s="27"/>
      <c r="J45" s="27"/>
    </row>
    <row r="46" spans="1:10" x14ac:dyDescent="0.3">
      <c r="A46" s="7" t="s">
        <v>100</v>
      </c>
      <c r="F46" s="21" t="s">
        <v>77</v>
      </c>
      <c r="H46" s="26">
        <v>-23891.79</v>
      </c>
      <c r="I46" s="26"/>
      <c r="J46" s="26">
        <v>-16789.93</v>
      </c>
    </row>
    <row r="47" spans="1:10" x14ac:dyDescent="0.3">
      <c r="A47" s="7"/>
      <c r="F47" s="21"/>
      <c r="H47" s="26"/>
      <c r="I47" s="26"/>
      <c r="J47" s="26"/>
    </row>
    <row r="48" spans="1:10" x14ac:dyDescent="0.3">
      <c r="A48" s="7" t="s">
        <v>112</v>
      </c>
      <c r="F48" s="21" t="s">
        <v>77</v>
      </c>
      <c r="H48" s="33" t="s">
        <v>0</v>
      </c>
      <c r="I48" s="26"/>
      <c r="J48" s="26">
        <v>-16708.41</v>
      </c>
    </row>
    <row r="49" spans="1:10" x14ac:dyDescent="0.3">
      <c r="H49" s="27"/>
      <c r="I49" s="27"/>
      <c r="J49" s="27"/>
    </row>
    <row r="50" spans="1:10" x14ac:dyDescent="0.3">
      <c r="F50" s="20"/>
      <c r="H50" s="27"/>
      <c r="I50" s="27"/>
      <c r="J50" s="27"/>
    </row>
    <row r="51" spans="1:10" s="7" customFormat="1" x14ac:dyDescent="0.3">
      <c r="A51" s="9" t="s">
        <v>101</v>
      </c>
      <c r="B51" s="9"/>
      <c r="C51" s="9"/>
      <c r="D51" s="9"/>
      <c r="E51" s="9"/>
      <c r="F51" s="22"/>
      <c r="G51" s="9"/>
      <c r="H51" s="28">
        <f>SUM(H39:H48)</f>
        <v>-2889.1800000000039</v>
      </c>
      <c r="I51" s="28"/>
      <c r="J51" s="28">
        <f>SUM(J39:J48)</f>
        <v>-116384.21000000002</v>
      </c>
    </row>
    <row r="52" spans="1:10" s="7" customFormat="1" x14ac:dyDescent="0.3">
      <c r="F52" s="21"/>
      <c r="H52" s="26"/>
      <c r="I52" s="26"/>
      <c r="J52" s="26"/>
    </row>
    <row r="53" spans="1:10" s="7" customFormat="1" x14ac:dyDescent="0.3">
      <c r="A53" s="9" t="s">
        <v>102</v>
      </c>
      <c r="B53" s="9"/>
      <c r="C53" s="9"/>
      <c r="D53" s="9"/>
      <c r="E53" s="9"/>
      <c r="F53" s="22"/>
      <c r="G53" s="9"/>
      <c r="H53" s="28">
        <f>H37+H51</f>
        <v>1098664.2900000012</v>
      </c>
      <c r="I53" s="28"/>
      <c r="J53" s="28">
        <f>J37+J51</f>
        <v>412392.40000000078</v>
      </c>
    </row>
    <row r="54" spans="1:10" s="7" customFormat="1" x14ac:dyDescent="0.3">
      <c r="F54" s="21"/>
      <c r="H54" s="26"/>
      <c r="I54" s="26"/>
      <c r="J54" s="26"/>
    </row>
    <row r="55" spans="1:10" s="7" customFormat="1" x14ac:dyDescent="0.3">
      <c r="A55" s="7" t="s">
        <v>103</v>
      </c>
      <c r="F55" s="21" t="s">
        <v>30</v>
      </c>
      <c r="H55" s="26">
        <v>-12436.11</v>
      </c>
      <c r="I55" s="26"/>
      <c r="J55" s="26">
        <v>-140531.45000000001</v>
      </c>
    </row>
    <row r="56" spans="1:10" s="7" customFormat="1" x14ac:dyDescent="0.3">
      <c r="F56" s="21"/>
      <c r="H56" s="26"/>
      <c r="I56" s="26"/>
      <c r="J56" s="26"/>
    </row>
    <row r="57" spans="1:10" s="7" customFormat="1" x14ac:dyDescent="0.3">
      <c r="A57" s="9" t="s">
        <v>104</v>
      </c>
      <c r="B57" s="9"/>
      <c r="C57" s="9"/>
      <c r="D57" s="9"/>
      <c r="E57" s="9"/>
      <c r="F57" s="22" t="s">
        <v>39</v>
      </c>
      <c r="G57" s="9"/>
      <c r="H57" s="28">
        <f>H53+H55</f>
        <v>1086228.1800000011</v>
      </c>
      <c r="I57" s="28"/>
      <c r="J57" s="28">
        <f>J53+J55</f>
        <v>271860.95000000077</v>
      </c>
    </row>
    <row r="58" spans="1:10" s="7" customFormat="1" x14ac:dyDescent="0.3">
      <c r="F58" s="21"/>
      <c r="H58" s="26"/>
      <c r="I58" s="26"/>
      <c r="J58" s="26"/>
    </row>
    <row r="59" spans="1:10" s="7" customFormat="1" x14ac:dyDescent="0.3">
      <c r="A59" s="7" t="s">
        <v>105</v>
      </c>
      <c r="F59" s="21"/>
      <c r="H59" s="26">
        <v>1086229.58</v>
      </c>
      <c r="I59" s="26"/>
      <c r="J59" s="26">
        <v>271864.03000000003</v>
      </c>
    </row>
    <row r="60" spans="1:10" s="7" customFormat="1" x14ac:dyDescent="0.3">
      <c r="F60" s="21"/>
      <c r="H60" s="26"/>
      <c r="I60" s="26"/>
      <c r="J60" s="26"/>
    </row>
    <row r="61" spans="1:10" s="7" customFormat="1" x14ac:dyDescent="0.3">
      <c r="A61" s="7" t="s">
        <v>106</v>
      </c>
      <c r="F61" s="21"/>
      <c r="H61" s="26">
        <v>-1.4</v>
      </c>
      <c r="I61" s="26"/>
      <c r="J61" s="26">
        <v>-3.08</v>
      </c>
    </row>
    <row r="63" spans="1:10" x14ac:dyDescent="0.3">
      <c r="A63" s="17"/>
      <c r="B63" s="17"/>
      <c r="C63" s="17"/>
      <c r="D63" s="17"/>
      <c r="E63" s="17"/>
      <c r="F63" s="23"/>
      <c r="G63" s="17"/>
      <c r="H63" s="17"/>
      <c r="I63" s="17"/>
      <c r="J63" s="17"/>
    </row>
  </sheetData>
  <mergeCells count="3">
    <mergeCell ref="A1:J2"/>
    <mergeCell ref="A4:J5"/>
    <mergeCell ref="A6:J6"/>
  </mergeCells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9E7A68C7-48BC-4A1D-A8E9-D78CEC7B7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</vt:lpstr>
      <vt:lpstr>PASIVO</vt:lpstr>
      <vt:lpstr>PYG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Girón Clivillé</dc:creator>
  <cp:lastModifiedBy>Arrate Usandizaga</cp:lastModifiedBy>
  <dcterms:created xsi:type="dcterms:W3CDTF">2018-04-17T09:51:45Z</dcterms:created>
  <dcterms:modified xsi:type="dcterms:W3CDTF">2020-04-24T07:10:17Z</dcterms:modified>
</cp:coreProperties>
</file>